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https://iucnhq-my.sharepoint.com/personal/mcwilliama_iucn_org/Documents/2. SSG/4. SSG Programme Development/CEPF Phase IV/1. Grants/1st call Feb2026/LOI template final/CEPF SG LoI templates_ENG/"/>
    </mc:Choice>
  </mc:AlternateContent>
  <xr:revisionPtr revIDLastSave="0" documentId="14_{5FDBB614-4AE7-42AE-96C9-363EB51CECFE}" xr6:coauthVersionLast="47" xr6:coauthVersionMax="47" xr10:uidLastSave="{00000000-0000-0000-0000-000000000000}"/>
  <bookViews>
    <workbookView xWindow="-108" yWindow="-108" windowWidth="23256" windowHeight="13896" tabRatio="525" xr2:uid="{00000000-000D-0000-FFFF-FFFF00000000}"/>
  </bookViews>
  <sheets>
    <sheet name="Budget_ENG" sheetId="1" r:id="rId1"/>
    <sheet name="current admin costs" sheetId="2" state="hidden" r:id="rId2"/>
  </sheets>
  <definedNames>
    <definedName name="_xlnm.Print_Area" localSheetId="0">Budget_ENG!$B$1:$I$59</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51" i="1" l="1"/>
  <c r="F52" i="1"/>
  <c r="G29" i="1"/>
  <c r="G22" i="1"/>
  <c r="G56" i="1"/>
  <c r="G37" i="1"/>
  <c r="G33" i="1"/>
  <c r="G25" i="1"/>
  <c r="G18" i="1"/>
  <c r="G10" i="1"/>
  <c r="G5" i="1"/>
  <c r="F57" i="1"/>
  <c r="H57" i="1" s="1"/>
  <c r="H52" i="1" l="1"/>
  <c r="H51" i="1" s="1"/>
  <c r="F51" i="1"/>
  <c r="F36" i="1"/>
  <c r="H36" i="1" s="1"/>
  <c r="F21" i="1"/>
  <c r="H21" i="1" s="1"/>
  <c r="G15" i="1"/>
  <c r="F58" i="1" l="1"/>
  <c r="F48" i="1"/>
  <c r="F50" i="1"/>
  <c r="H50" i="1" s="1"/>
  <c r="F49" i="1"/>
  <c r="H49" i="1" s="1"/>
  <c r="F46" i="1"/>
  <c r="H46" i="1" s="1"/>
  <c r="F45" i="1"/>
  <c r="H45" i="1" s="1"/>
  <c r="F44" i="1"/>
  <c r="H44" i="1" s="1"/>
  <c r="F43" i="1"/>
  <c r="H43" i="1" s="1"/>
  <c r="F42" i="1"/>
  <c r="H42" i="1" s="1"/>
  <c r="F35" i="1"/>
  <c r="H35" i="1" s="1"/>
  <c r="F32" i="1"/>
  <c r="H32" i="1" s="1"/>
  <c r="F31" i="1"/>
  <c r="H31" i="1" s="1"/>
  <c r="F28" i="1"/>
  <c r="H28" i="1" s="1"/>
  <c r="F27" i="1"/>
  <c r="H27" i="1" s="1"/>
  <c r="F24" i="1"/>
  <c r="H24" i="1" s="1"/>
  <c r="F20" i="1"/>
  <c r="H20" i="1" s="1"/>
  <c r="F17" i="1"/>
  <c r="F13" i="1"/>
  <c r="H13" i="1" s="1"/>
  <c r="F12" i="1"/>
  <c r="H12" i="1" s="1"/>
  <c r="F9" i="1"/>
  <c r="H9" i="1" s="1"/>
  <c r="D41" i="1"/>
  <c r="F41" i="1" s="1"/>
  <c r="H41" i="1" s="1"/>
  <c r="F39" i="1"/>
  <c r="H39" i="1" s="1"/>
  <c r="F38" i="1"/>
  <c r="D40" i="1"/>
  <c r="F40" i="1" s="1"/>
  <c r="H40" i="1" s="1"/>
  <c r="F34" i="1"/>
  <c r="F30" i="1"/>
  <c r="F26" i="1"/>
  <c r="F23" i="1"/>
  <c r="F19" i="1"/>
  <c r="F15" i="1"/>
  <c r="H15" i="1" s="1"/>
  <c r="F11" i="1"/>
  <c r="F7" i="1"/>
  <c r="H7" i="1" s="1"/>
  <c r="F6" i="1"/>
  <c r="F8" i="1"/>
  <c r="H8" i="1" s="1"/>
  <c r="H30" i="1" l="1"/>
  <c r="H29" i="1" s="1"/>
  <c r="F29" i="1"/>
  <c r="H23" i="1"/>
  <c r="H22" i="1" s="1"/>
  <c r="F22" i="1"/>
  <c r="H58" i="1"/>
  <c r="H56" i="1" s="1"/>
  <c r="F56" i="1"/>
  <c r="F10" i="1"/>
  <c r="H10" i="1"/>
  <c r="H48" i="1"/>
  <c r="H38" i="1"/>
  <c r="H37" i="1" s="1"/>
  <c r="F37" i="1"/>
  <c r="H34" i="1"/>
  <c r="F33" i="1"/>
  <c r="H26" i="1"/>
  <c r="H25" i="1" s="1"/>
  <c r="F25" i="1"/>
  <c r="F18" i="1"/>
  <c r="H6" i="1"/>
  <c r="H5" i="1" s="1"/>
  <c r="F5" i="1"/>
  <c r="H19" i="1"/>
  <c r="H18" i="1" s="1"/>
  <c r="H33" i="1" l="1"/>
  <c r="C4" i="2"/>
  <c r="C6" i="2"/>
  <c r="C9" i="2"/>
  <c r="C11" i="2"/>
  <c r="C12" i="2"/>
  <c r="C13" i="2"/>
  <c r="C15" i="2"/>
  <c r="C16" i="2"/>
  <c r="C17" i="2"/>
  <c r="C18" i="2"/>
  <c r="C3" i="2"/>
  <c r="B14" i="2"/>
  <c r="C14" i="2" s="1"/>
  <c r="B10" i="2"/>
  <c r="C10" i="2" s="1"/>
  <c r="B8" i="2"/>
  <c r="C8" i="2" s="1"/>
  <c r="B7" i="2"/>
  <c r="C7" i="2" s="1"/>
  <c r="B5" i="2"/>
  <c r="C5" i="2" s="1"/>
  <c r="C19" i="2" l="1"/>
  <c r="F47" i="1"/>
  <c r="F54" i="1" s="1"/>
  <c r="H47" i="1"/>
  <c r="H54" i="1" s="1"/>
  <c r="G47" i="1"/>
  <c r="G54" i="1" l="1"/>
  <c r="G59" i="1" s="1"/>
  <c r="F55" i="1"/>
  <c r="H55" i="1" s="1"/>
  <c r="H59" i="1" s="1"/>
  <c r="F59" i="1"/>
</calcChain>
</file>

<file path=xl/sharedStrings.xml><?xml version="1.0" encoding="utf-8"?>
<sst xmlns="http://schemas.openxmlformats.org/spreadsheetml/2006/main" count="121" uniqueCount="103">
  <si>
    <t>Project Budget</t>
  </si>
  <si>
    <t xml:space="preserve">Project Title: </t>
  </si>
  <si>
    <t>Please add you text here</t>
  </si>
  <si>
    <r>
      <t xml:space="preserve">Budget Categories
</t>
    </r>
    <r>
      <rPr>
        <i/>
        <sz val="10"/>
        <rFont val="Arial"/>
        <family val="2"/>
      </rPr>
      <t>(Please add /eliminate rows if necessary)</t>
    </r>
  </si>
  <si>
    <t>Unit</t>
  </si>
  <si>
    <t>Number of units</t>
  </si>
  <si>
    <t>Cost per unit (USD)</t>
  </si>
  <si>
    <t>Total cost (USD)</t>
  </si>
  <si>
    <t>CEPF requested amount (USD)</t>
  </si>
  <si>
    <t>Co-funding (USD)</t>
  </si>
  <si>
    <t>Detailed Explanation and Justification</t>
  </si>
  <si>
    <t>Salaries/Benefits</t>
  </si>
  <si>
    <t>Jo Noy / Project Manager / 50%</t>
  </si>
  <si>
    <t>month</t>
  </si>
  <si>
    <t>Oversee project management, produce reports, provide technical support</t>
  </si>
  <si>
    <t>Please provide the name / position / and % of time of the each person in the Project. 
This line is only an example, please remove it from your final budget submission</t>
  </si>
  <si>
    <t>Outreach and awareness trainer</t>
  </si>
  <si>
    <t>day</t>
  </si>
  <si>
    <t xml:space="preserve">This provider will train the project team in outreach and awareness methods and help to design the campaign. </t>
  </si>
  <si>
    <t>This line is only an example, please remove it from your final budget submission</t>
  </si>
  <si>
    <t>Office rent</t>
  </si>
  <si>
    <t>CEPF will contribute 30% of the rental costs for the project office</t>
  </si>
  <si>
    <t>Please specify what % of office rent CEPF will contrubute.
 This line is only an example, please remove it from your final budget submission</t>
  </si>
  <si>
    <t>Telecommunications</t>
  </si>
  <si>
    <t xml:space="preserve">Mobile phone costs </t>
  </si>
  <si>
    <t>lump sum</t>
  </si>
  <si>
    <t>Postage and Delivery</t>
  </si>
  <si>
    <t>Delivery services</t>
  </si>
  <si>
    <t>Sending 500 brochures to 5 partners</t>
  </si>
  <si>
    <r>
      <t>Supplies</t>
    </r>
    <r>
      <rPr>
        <sz val="10"/>
        <rFont val="Arial"/>
        <family val="2"/>
      </rPr>
      <t xml:space="preserve"> </t>
    </r>
  </si>
  <si>
    <t>Office supplies</t>
  </si>
  <si>
    <t>CEPF will contribute $10/month for office supplies (stationary) to support project implementation</t>
  </si>
  <si>
    <t>Laptop</t>
  </si>
  <si>
    <t>unit</t>
  </si>
  <si>
    <t>One laptop for Project Officer to support data collection and outreach activities in communities</t>
  </si>
  <si>
    <t>Maintenance</t>
  </si>
  <si>
    <t>Maintenance of project vehicle</t>
  </si>
  <si>
    <t>CEPF will contribute $500 over 2 years to the maintenance of the Project Vehicle, including servicing and replacement of tyres</t>
  </si>
  <si>
    <t>Travel</t>
  </si>
  <si>
    <t xml:space="preserve">Domestic flights </t>
  </si>
  <si>
    <t>flight</t>
  </si>
  <si>
    <t>Taxi Surat Thani</t>
  </si>
  <si>
    <t>person</t>
  </si>
  <si>
    <t>Accommodation Surat Thani</t>
  </si>
  <si>
    <t>nights/person</t>
  </si>
  <si>
    <t>Meals Surat Thani</t>
  </si>
  <si>
    <t>day/person</t>
  </si>
  <si>
    <t>Meetings &amp; Events</t>
  </si>
  <si>
    <t>Inception workshop</t>
  </si>
  <si>
    <t>lump</t>
  </si>
  <si>
    <t>Bank fees</t>
  </si>
  <si>
    <t>SUBTOTAL Direct Costs</t>
  </si>
  <si>
    <r>
      <t xml:space="preserve">Indirect Costs </t>
    </r>
    <r>
      <rPr>
        <i/>
        <sz val="10"/>
        <rFont val="Arial"/>
        <family val="2"/>
      </rPr>
      <t>(Max 13%)</t>
    </r>
  </si>
  <si>
    <t>E.g. The overhead costs of our organization, which cannot be directly attributed to our projects, have been approved by our Board of Directors at 10%. This amount covers the costs of: CEO; accounting and finance management support; and human resources and payroll support. This rate is updated annually as per the results of our annual audit. We apply our rate (or the maximum allowed by the donors) consistently to all our projects' funders.  The calculation of our MSC can be found in our operation manual.</t>
  </si>
  <si>
    <t xml:space="preserve">If claiming indirect costs for this project, please provide a detailed explanation of what this will cover to support the project.  
Also, if selected for funding you will need to provide to IUCN a document that describes how the Indirect cost rate is calculated and applied (e.g. operation manual, or indirect costs calculation statement).  
If your organisation is unable to provide such a document then you cannot claim indirect costs.  You are advised to include all relevant in the direct costs sections of the budget.  </t>
  </si>
  <si>
    <t>Sub-Grants</t>
  </si>
  <si>
    <t>GRAND TOTAL BUDGET</t>
  </si>
  <si>
    <t>Name</t>
  </si>
  <si>
    <t>Amount</t>
  </si>
  <si>
    <t>ADMINISTRATION</t>
  </si>
  <si>
    <t>9 mths</t>
  </si>
  <si>
    <t>12 mths</t>
  </si>
  <si>
    <t>bank charges</t>
  </si>
  <si>
    <t>radios</t>
  </si>
  <si>
    <t>internet</t>
  </si>
  <si>
    <t>satphone</t>
  </si>
  <si>
    <t>telephone</t>
  </si>
  <si>
    <t>printers, computer etc.</t>
  </si>
  <si>
    <t>printers ink</t>
  </si>
  <si>
    <t>soft ware</t>
  </si>
  <si>
    <t>employment contract consulting fees</t>
  </si>
  <si>
    <t>Legal Defense Name registration</t>
  </si>
  <si>
    <t>Workmens compensation insurance</t>
  </si>
  <si>
    <t>srt insurance excluding vehicle insurance</t>
  </si>
  <si>
    <t>office stationary</t>
  </si>
  <si>
    <t>audit fees</t>
  </si>
  <si>
    <t>rent</t>
  </si>
  <si>
    <t>trustee meeting</t>
  </si>
  <si>
    <t>Total Nov. July</t>
  </si>
  <si>
    <t>Full time or part-time staff employed by your organisation who will work on the project</t>
  </si>
  <si>
    <t>Consultants, casual labour, temporary workers, and others who are not formal employees of your organisation who will work on the project.</t>
  </si>
  <si>
    <t>IUCN may cover part of the costs of office rent and utilities proportionate to the total income and activities of your organisation</t>
  </si>
  <si>
    <t>Postage and delivery costs associated with the project</t>
  </si>
  <si>
    <t>IUCN may cover all or part of your organisations telecommunications costs depending on the design and staffing of the project</t>
  </si>
  <si>
    <t xml:space="preserve">Office or field supplies. Supplies are usually expendable goods that are used during the period of the project. For example, stationary or batteries. </t>
  </si>
  <si>
    <t xml:space="preserve">Such equipment is more permanent and longer lasting that supplies. For example, a laptop, a GPS unit, a camera, etc. </t>
  </si>
  <si>
    <t>For example, maintenance costs for vehicles, equipment or software associated with the project</t>
  </si>
  <si>
    <t>Please show as much detail as possible and list the relevant activity number from the proposal</t>
  </si>
  <si>
    <t xml:space="preserve">Please show as much detail as possible and list the relevant activity number from the proposal. Please ensure that you separate different travel costs, such as domestic/international flights, local bus/car/boat travel, accommodation, and meals etc. </t>
  </si>
  <si>
    <t>Bank fees receiving funds from CEPF, transfers to consutants</t>
  </si>
  <si>
    <t>GUIDANCE</t>
  </si>
  <si>
    <t>Please round all amounts to the nearest whole dollar amount For example, $34.15 is $34, or $870.89 is $871.</t>
  </si>
  <si>
    <t>If you plan to implement the project with partner/s and will award a sub-grant to them then please request the amount here.  If so, then please copy this budget worksheet into a new tab and provide a detailed budget for the sub-grant</t>
  </si>
  <si>
    <r>
      <rPr>
        <b/>
        <sz val="10"/>
        <rFont val="Arial"/>
        <family val="2"/>
      </rPr>
      <t>Organisation name:</t>
    </r>
    <r>
      <rPr>
        <sz val="10"/>
        <rFont val="Arial"/>
        <family val="2"/>
      </rPr>
      <t xml:space="preserve"> </t>
    </r>
  </si>
  <si>
    <t>Consultancies &amp; Professional Services</t>
  </si>
  <si>
    <t>Rent &amp; Utilities</t>
  </si>
  <si>
    <t>Furniture &amp; Equipment</t>
  </si>
  <si>
    <t>CEPF will support 50% of mobile phone costs for the Project Manager over 2 years to communicate with the project team.</t>
  </si>
  <si>
    <t>Activity 1.2 - return flight Bangkok to Surat Thani for 1 person</t>
  </si>
  <si>
    <t>Activity 1.2 - Taxis in Surat Thani</t>
  </si>
  <si>
    <t>Activity 1.2 - 2 night for 1 person</t>
  </si>
  <si>
    <t>Activity 1.2 - 3 days for 1 person</t>
  </si>
  <si>
    <t>Activity 2.3 - Workhshop venue hire, coffee breaks, participant handouts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</si>
</sst>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
  </numFmts>
  <fonts count="16" x14ac:knownFonts="1">
    <font>
      <sz val="10"/>
      <name val="Arial"/>
    </font>
    <font>
      <sz val="10"/>
      <color indexed="8"/>
      <name val="Arial"/>
      <family val="2"/>
    </font>
    <font>
      <sz val="10"/>
      <name val="Arial"/>
      <family val="2"/>
    </font>
    <font>
      <sz val="10"/>
      <color indexed="8"/>
      <name val="Calibri"/>
      <family val="2"/>
    </font>
    <font>
      <sz val="10"/>
      <name val="Arial"/>
      <family val="2"/>
    </font>
    <font>
      <b/>
      <sz val="12"/>
      <name val="Arial"/>
      <family val="2"/>
    </font>
    <font>
      <b/>
      <sz val="10"/>
      <name val="Arial"/>
      <family val="2"/>
    </font>
    <font>
      <i/>
      <sz val="10"/>
      <name val="Arial"/>
      <family val="2"/>
    </font>
    <font>
      <sz val="11"/>
      <name val="Calibri"/>
      <family val="2"/>
    </font>
    <font>
      <i/>
      <sz val="10"/>
      <color theme="0" tint="-0.34998626667073579"/>
      <name val="Arial"/>
      <family val="2"/>
    </font>
    <font>
      <i/>
      <sz val="10"/>
      <color theme="0" tint="-0.499984740745262"/>
      <name val="Arial"/>
      <family val="2"/>
    </font>
    <font>
      <b/>
      <sz val="10"/>
      <color theme="4" tint="-0.249977111117893"/>
      <name val="Arial"/>
      <family val="2"/>
    </font>
    <font>
      <i/>
      <sz val="10"/>
      <color theme="4" tint="-0.249977111117893"/>
      <name val="Arial"/>
      <family val="2"/>
    </font>
    <font>
      <sz val="10"/>
      <color theme="4" tint="-0.249977111117893"/>
      <name val="Arial"/>
      <family val="2"/>
    </font>
    <font>
      <sz val="10"/>
      <color rgb="FF0070C0"/>
      <name val="Arial"/>
      <family val="2"/>
    </font>
    <font>
      <b/>
      <sz val="10"/>
      <color rgb="FF0070C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s>
  <borders count="3">
    <border>
      <left/>
      <right/>
      <top/>
      <bottom/>
      <diagonal/>
    </border>
    <border>
      <left/>
      <right/>
      <top/>
      <bottom style="thick">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62">
    <xf numFmtId="0" fontId="0" fillId="0" borderId="0" xfId="0"/>
    <xf numFmtId="0" fontId="2" fillId="0" borderId="0" xfId="0" applyFont="1" applyAlignment="1">
      <alignment horizontal="center"/>
    </xf>
    <xf numFmtId="0" fontId="2" fillId="0" borderId="0" xfId="0" applyFont="1"/>
    <xf numFmtId="49" fontId="1" fillId="0" borderId="0" xfId="0" applyNumberFormat="1" applyFont="1"/>
    <xf numFmtId="49" fontId="1" fillId="0" borderId="1" xfId="0" applyNumberFormat="1" applyFont="1" applyBorder="1" applyAlignment="1">
      <alignment horizontal="center"/>
    </xf>
    <xf numFmtId="0" fontId="4" fillId="0" borderId="0" xfId="0" applyFont="1"/>
    <xf numFmtId="3" fontId="2" fillId="0" borderId="0" xfId="0" applyNumberFormat="1" applyFont="1" applyAlignment="1">
      <alignment horizontal="center"/>
    </xf>
    <xf numFmtId="3" fontId="2" fillId="0" borderId="0" xfId="0" applyNumberFormat="1" applyFont="1"/>
    <xf numFmtId="3" fontId="3" fillId="0" borderId="0" xfId="0" applyNumberFormat="1" applyFont="1"/>
    <xf numFmtId="3" fontId="4" fillId="0" borderId="0" xfId="0" applyNumberFormat="1" applyFont="1"/>
    <xf numFmtId="0" fontId="2" fillId="0" borderId="0" xfId="0" applyFont="1" applyProtection="1">
      <protection locked="0"/>
    </xf>
    <xf numFmtId="3" fontId="6" fillId="0" borderId="0" xfId="0" applyNumberFormat="1" applyFont="1" applyAlignment="1" applyProtection="1">
      <alignment wrapText="1"/>
      <protection locked="0"/>
    </xf>
    <xf numFmtId="3" fontId="2" fillId="0" borderId="2" xfId="0" applyNumberFormat="1" applyFont="1" applyBorder="1" applyAlignment="1" applyProtection="1">
      <alignment horizontal="center" vertical="center" wrapText="1"/>
      <protection locked="0"/>
    </xf>
    <xf numFmtId="3" fontId="6" fillId="2" borderId="2" xfId="0" applyNumberFormat="1" applyFont="1" applyFill="1" applyBorder="1" applyAlignment="1">
      <alignment horizontal="center" vertical="center" wrapText="1"/>
    </xf>
    <xf numFmtId="0" fontId="2" fillId="0" borderId="0" xfId="0" applyFont="1" applyAlignment="1" applyProtection="1">
      <alignment horizontal="center"/>
      <protection locked="0"/>
    </xf>
    <xf numFmtId="3" fontId="2" fillId="0" borderId="0" xfId="0" applyNumberFormat="1" applyFont="1" applyAlignment="1" applyProtection="1">
      <alignment wrapText="1"/>
      <protection locked="0"/>
    </xf>
    <xf numFmtId="0" fontId="2" fillId="0" borderId="0" xfId="0" applyFont="1" applyAlignment="1" applyProtection="1">
      <alignment wrapText="1"/>
      <protection locked="0"/>
    </xf>
    <xf numFmtId="0" fontId="2" fillId="0" borderId="0" xfId="0" applyFont="1" applyAlignment="1" applyProtection="1">
      <alignment horizontal="center" wrapText="1"/>
      <protection locked="0"/>
    </xf>
    <xf numFmtId="0" fontId="8" fillId="0" borderId="0" xfId="0" applyFont="1" applyAlignment="1">
      <alignment horizontal="left" wrapText="1"/>
    </xf>
    <xf numFmtId="0" fontId="8" fillId="0" borderId="0" xfId="0" applyFont="1" applyAlignment="1">
      <alignment horizontal="center" wrapText="1"/>
    </xf>
    <xf numFmtId="0" fontId="6" fillId="0" borderId="2" xfId="0" applyFont="1" applyBorder="1" applyAlignment="1" applyProtection="1">
      <alignment vertical="center" wrapText="1"/>
      <protection locked="0"/>
    </xf>
    <xf numFmtId="0" fontId="2" fillId="0" borderId="2" xfId="0" applyFont="1" applyBorder="1" applyAlignment="1" applyProtection="1">
      <alignment vertical="center" wrapText="1"/>
      <protection locked="0"/>
    </xf>
    <xf numFmtId="0" fontId="6" fillId="3" borderId="2" xfId="0" applyFont="1" applyFill="1" applyBorder="1" applyAlignment="1">
      <alignment vertical="center" wrapText="1"/>
    </xf>
    <xf numFmtId="0" fontId="6" fillId="3" borderId="2" xfId="0" applyFont="1" applyFill="1" applyBorder="1" applyAlignment="1">
      <alignment horizontal="center" vertical="center" wrapText="1"/>
    </xf>
    <xf numFmtId="3" fontId="6" fillId="3" borderId="2" xfId="0" applyNumberFormat="1"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2" xfId="0" applyFont="1" applyFill="1" applyBorder="1" applyAlignment="1">
      <alignment horizontal="center" vertical="center" wrapText="1"/>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164" fontId="2" fillId="0" borderId="2" xfId="0" applyNumberFormat="1" applyFont="1" applyBorder="1" applyAlignment="1" applyProtection="1">
      <alignment horizontal="left" vertical="center" wrapText="1"/>
      <protection locked="0"/>
    </xf>
    <xf numFmtId="164" fontId="2" fillId="2" borderId="2" xfId="0" applyNumberFormat="1" applyFont="1" applyFill="1" applyBorder="1" applyAlignment="1" applyProtection="1">
      <alignment horizontal="left" vertical="center" wrapText="1"/>
      <protection locked="0"/>
    </xf>
    <xf numFmtId="0" fontId="2" fillId="0" borderId="2" xfId="0" applyFont="1" applyBorder="1" applyAlignment="1" applyProtection="1">
      <alignment horizontal="left" vertical="center"/>
      <protection locked="0"/>
    </xf>
    <xf numFmtId="164" fontId="6" fillId="2" borderId="2" xfId="0" applyNumberFormat="1" applyFont="1" applyFill="1" applyBorder="1" applyAlignment="1" applyProtection="1">
      <alignment horizontal="left" vertical="center" wrapText="1"/>
      <protection locked="0"/>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3" fontId="2" fillId="4" borderId="2" xfId="0" applyNumberFormat="1" applyFont="1" applyFill="1" applyBorder="1" applyAlignment="1" applyProtection="1">
      <alignment horizontal="center" vertical="center" wrapText="1"/>
      <protection locked="0"/>
    </xf>
    <xf numFmtId="0" fontId="6" fillId="3" borderId="2" xfId="0" applyFont="1" applyFill="1" applyBorder="1" applyAlignment="1">
      <alignment horizontal="right" vertical="center" wrapText="1"/>
    </xf>
    <xf numFmtId="164" fontId="6" fillId="3" borderId="2" xfId="0" applyNumberFormat="1" applyFont="1" applyFill="1" applyBorder="1" applyAlignment="1" applyProtection="1">
      <alignment horizontal="left" vertical="center"/>
      <protection locked="0"/>
    </xf>
    <xf numFmtId="0" fontId="9" fillId="0" borderId="0" xfId="0" applyFont="1" applyProtection="1">
      <protection locked="0"/>
    </xf>
    <xf numFmtId="0" fontId="10" fillId="0" borderId="2" xfId="0" applyFont="1" applyBorder="1" applyAlignment="1" applyProtection="1">
      <alignment horizontal="center" vertical="center" wrapText="1"/>
      <protection locked="0"/>
    </xf>
    <xf numFmtId="3" fontId="10" fillId="0" borderId="2" xfId="0" applyNumberFormat="1" applyFont="1" applyBorder="1" applyAlignment="1" applyProtection="1">
      <alignment horizontal="center" vertical="center" wrapText="1"/>
      <protection locked="0"/>
    </xf>
    <xf numFmtId="3" fontId="11" fillId="3" borderId="2" xfId="0" applyNumberFormat="1" applyFont="1" applyFill="1" applyBorder="1" applyAlignment="1">
      <alignment horizontal="center" vertical="center" wrapText="1"/>
    </xf>
    <xf numFmtId="3" fontId="11" fillId="2" borderId="2" xfId="0" applyNumberFormat="1" applyFont="1" applyFill="1" applyBorder="1" applyAlignment="1">
      <alignment horizontal="center" vertical="center" wrapText="1"/>
    </xf>
    <xf numFmtId="3" fontId="12" fillId="0" borderId="2" xfId="0" applyNumberFormat="1" applyFont="1" applyBorder="1" applyAlignment="1" applyProtection="1">
      <alignment horizontal="center" vertical="center" wrapText="1"/>
      <protection locked="0"/>
    </xf>
    <xf numFmtId="3" fontId="13" fillId="0" borderId="2" xfId="0" applyNumberFormat="1" applyFont="1" applyBorder="1" applyAlignment="1" applyProtection="1">
      <alignment horizontal="center" vertical="center" wrapText="1"/>
      <protection locked="0"/>
    </xf>
    <xf numFmtId="3" fontId="13" fillId="4" borderId="2" xfId="0" applyNumberFormat="1" applyFont="1" applyFill="1" applyBorder="1" applyAlignment="1" applyProtection="1">
      <alignment horizontal="center" vertical="center" wrapText="1"/>
      <protection locked="0"/>
    </xf>
    <xf numFmtId="3" fontId="13" fillId="0" borderId="0" xfId="0" applyNumberFormat="1" applyFont="1" applyAlignment="1" applyProtection="1">
      <alignment wrapText="1"/>
      <protection locked="0"/>
    </xf>
    <xf numFmtId="0" fontId="14" fillId="0" borderId="0" xfId="0" applyFont="1" applyAlignment="1" applyProtection="1">
      <alignment wrapText="1"/>
      <protection locked="0"/>
    </xf>
    <xf numFmtId="0" fontId="2" fillId="3" borderId="0" xfId="0" applyFont="1" applyFill="1" applyAlignment="1" applyProtection="1">
      <alignment horizontal="center" vertical="center"/>
      <protection locked="0"/>
    </xf>
    <xf numFmtId="0" fontId="6" fillId="0" borderId="2" xfId="0" applyFont="1" applyBorder="1" applyAlignment="1" applyProtection="1">
      <alignment horizontal="center" vertical="center" wrapText="1"/>
      <protection locked="0"/>
    </xf>
    <xf numFmtId="0" fontId="7" fillId="0" borderId="2" xfId="0" applyFont="1" applyBorder="1" applyAlignment="1" applyProtection="1">
      <alignment horizontal="center" vertical="center" wrapText="1"/>
      <protection locked="0"/>
    </xf>
    <xf numFmtId="0" fontId="7" fillId="0" borderId="2" xfId="0" applyFont="1" applyBorder="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8" fillId="0" borderId="0" xfId="0" applyFont="1" applyAlignment="1">
      <alignment horizontal="center" vertical="center" wrapText="1"/>
    </xf>
    <xf numFmtId="0" fontId="2" fillId="2" borderId="2" xfId="0" applyFont="1" applyFill="1" applyBorder="1" applyAlignment="1">
      <alignment horizontal="left" vertical="center" wrapText="1"/>
    </xf>
    <xf numFmtId="164" fontId="7" fillId="0" borderId="2" xfId="0" applyNumberFormat="1" applyFont="1" applyBorder="1" applyAlignment="1" applyProtection="1">
      <alignment horizontal="left" vertical="center" wrapText="1"/>
      <protection locked="0"/>
    </xf>
    <xf numFmtId="164" fontId="2" fillId="2" borderId="2" xfId="0" applyNumberFormat="1" applyFont="1" applyFill="1" applyBorder="1" applyAlignment="1" applyProtection="1">
      <alignment horizontal="left" vertical="center"/>
      <protection locked="0"/>
    </xf>
    <xf numFmtId="3" fontId="15" fillId="0" borderId="0" xfId="0" applyNumberFormat="1" applyFont="1" applyAlignment="1" applyProtection="1">
      <alignment horizontal="left" wrapText="1"/>
      <protection locked="0"/>
    </xf>
    <xf numFmtId="3" fontId="14" fillId="0" borderId="0" xfId="0" applyNumberFormat="1" applyFont="1" applyAlignment="1" applyProtection="1">
      <alignment horizontal="left" wrapText="1"/>
      <protection locked="0"/>
    </xf>
    <xf numFmtId="0" fontId="5" fillId="3" borderId="2" xfId="0" applyFont="1" applyFill="1" applyBorder="1" applyAlignment="1">
      <alignment horizontal="center" vertical="center" wrapText="1"/>
    </xf>
    <xf numFmtId="0" fontId="2" fillId="0" borderId="2"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66"/>
  <sheetViews>
    <sheetView tabSelected="1" zoomScaleNormal="100" zoomScalePageLayoutView="150" workbookViewId="0">
      <pane ySplit="4" topLeftCell="A5" activePane="bottomLeft" state="frozen"/>
      <selection pane="bottomLeft" activeCell="K12" sqref="K12"/>
    </sheetView>
  </sheetViews>
  <sheetFormatPr defaultColWidth="8.88671875" defaultRowHeight="24.9" customHeight="1" x14ac:dyDescent="0.25"/>
  <cols>
    <col min="1" max="1" width="10.109375" style="53" customWidth="1"/>
    <col min="2" max="2" width="57.21875" style="16" customWidth="1"/>
    <col min="3" max="3" width="10.109375" style="17" customWidth="1"/>
    <col min="4" max="4" width="9.44140625" style="17" bestFit="1" customWidth="1"/>
    <col min="5" max="5" width="12.109375" style="17" bestFit="1" customWidth="1"/>
    <col min="6" max="6" width="12.21875" style="15" bestFit="1" customWidth="1"/>
    <col min="7" max="7" width="18.5546875" style="46" bestFit="1" customWidth="1"/>
    <col min="8" max="8" width="12.77734375" style="15" bestFit="1" customWidth="1"/>
    <col min="9" max="9" width="105.77734375" style="16" customWidth="1"/>
    <col min="10" max="10" width="80" style="47" customWidth="1"/>
    <col min="11" max="11" width="9.109375" style="10" customWidth="1"/>
    <col min="12" max="16384" width="8.88671875" style="10"/>
  </cols>
  <sheetData>
    <row r="1" spans="1:23" ht="33.9" customHeight="1" x14ac:dyDescent="0.25">
      <c r="A1" s="48"/>
      <c r="B1" s="60" t="s">
        <v>0</v>
      </c>
      <c r="C1" s="60"/>
      <c r="D1" s="60"/>
      <c r="E1" s="60"/>
      <c r="F1" s="60"/>
      <c r="G1" s="60"/>
      <c r="H1" s="60"/>
      <c r="I1" s="60"/>
    </row>
    <row r="2" spans="1:23" ht="24.9" customHeight="1" x14ac:dyDescent="0.25">
      <c r="A2" s="49"/>
      <c r="B2" s="20" t="s">
        <v>1</v>
      </c>
      <c r="C2" s="61" t="s">
        <v>2</v>
      </c>
      <c r="D2" s="61"/>
      <c r="E2" s="61"/>
      <c r="F2" s="61"/>
      <c r="G2" s="61"/>
      <c r="H2" s="61"/>
      <c r="I2" s="61"/>
      <c r="J2" s="58" t="s">
        <v>90</v>
      </c>
    </row>
    <row r="3" spans="1:23" ht="24.9" customHeight="1" x14ac:dyDescent="0.25">
      <c r="A3" s="28"/>
      <c r="B3" s="21" t="s">
        <v>93</v>
      </c>
      <c r="C3" s="61" t="s">
        <v>2</v>
      </c>
      <c r="D3" s="61"/>
      <c r="E3" s="61"/>
      <c r="F3" s="61"/>
      <c r="G3" s="61"/>
      <c r="H3" s="61"/>
      <c r="I3" s="61"/>
    </row>
    <row r="4" spans="1:23" ht="41.25" customHeight="1" x14ac:dyDescent="0.25">
      <c r="A4" s="23"/>
      <c r="B4" s="22" t="s">
        <v>3</v>
      </c>
      <c r="C4" s="23" t="s">
        <v>4</v>
      </c>
      <c r="D4" s="23" t="s">
        <v>5</v>
      </c>
      <c r="E4" s="23" t="s">
        <v>6</v>
      </c>
      <c r="F4" s="24" t="s">
        <v>7</v>
      </c>
      <c r="G4" s="41" t="s">
        <v>8</v>
      </c>
      <c r="H4" s="24" t="s">
        <v>9</v>
      </c>
      <c r="I4" s="23" t="s">
        <v>10</v>
      </c>
      <c r="J4" s="59" t="s">
        <v>91</v>
      </c>
      <c r="K4" s="11"/>
      <c r="L4" s="11"/>
      <c r="M4" s="11"/>
      <c r="N4" s="11"/>
      <c r="O4" s="11"/>
      <c r="P4" s="11"/>
      <c r="Q4" s="11"/>
      <c r="R4" s="11"/>
      <c r="S4" s="11"/>
      <c r="T4" s="11"/>
      <c r="U4" s="11"/>
      <c r="V4" s="11"/>
      <c r="W4" s="11"/>
    </row>
    <row r="5" spans="1:23" ht="24.9" customHeight="1" x14ac:dyDescent="0.25">
      <c r="A5" s="26">
        <v>1</v>
      </c>
      <c r="B5" s="25" t="s">
        <v>11</v>
      </c>
      <c r="C5" s="26"/>
      <c r="D5" s="26"/>
      <c r="E5" s="26"/>
      <c r="F5" s="13">
        <f>SUM(F6:F9)</f>
        <v>1800</v>
      </c>
      <c r="G5" s="42">
        <f t="shared" ref="G5:H5" si="0">SUM(G6:G9)</f>
        <v>900</v>
      </c>
      <c r="H5" s="13">
        <f t="shared" si="0"/>
        <v>900</v>
      </c>
      <c r="I5" s="55"/>
      <c r="J5" s="47" t="s">
        <v>79</v>
      </c>
    </row>
    <row r="6" spans="1:23" s="38" customFormat="1" ht="39.6" x14ac:dyDescent="0.25">
      <c r="A6" s="50"/>
      <c r="B6" s="51" t="s">
        <v>12</v>
      </c>
      <c r="C6" s="39" t="s">
        <v>13</v>
      </c>
      <c r="D6" s="39">
        <v>6</v>
      </c>
      <c r="E6" s="39">
        <v>300</v>
      </c>
      <c r="F6" s="40">
        <f>D6*E6</f>
        <v>1800</v>
      </c>
      <c r="G6" s="40">
        <v>900</v>
      </c>
      <c r="H6" s="40">
        <f t="shared" ref="H6:H9" si="1">F6-G6</f>
        <v>900</v>
      </c>
      <c r="I6" s="56" t="s">
        <v>14</v>
      </c>
      <c r="J6" s="47" t="s">
        <v>15</v>
      </c>
    </row>
    <row r="7" spans="1:23" ht="24.9" customHeight="1" x14ac:dyDescent="0.25">
      <c r="A7" s="28">
        <v>1.1000000000000001</v>
      </c>
      <c r="B7" s="27"/>
      <c r="C7" s="28"/>
      <c r="D7" s="28"/>
      <c r="E7" s="28"/>
      <c r="F7" s="12">
        <f>D7*E7</f>
        <v>0</v>
      </c>
      <c r="G7" s="44"/>
      <c r="H7" s="12">
        <f t="shared" si="1"/>
        <v>0</v>
      </c>
      <c r="I7" s="29"/>
    </row>
    <row r="8" spans="1:23" ht="24.9" customHeight="1" x14ac:dyDescent="0.25">
      <c r="A8" s="28">
        <v>1.2</v>
      </c>
      <c r="B8" s="27"/>
      <c r="C8" s="28"/>
      <c r="D8" s="28"/>
      <c r="E8" s="28"/>
      <c r="F8" s="12">
        <f>D8*E8</f>
        <v>0</v>
      </c>
      <c r="G8" s="44"/>
      <c r="H8" s="12">
        <f t="shared" si="1"/>
        <v>0</v>
      </c>
      <c r="I8" s="29"/>
    </row>
    <row r="9" spans="1:23" ht="24.9" customHeight="1" x14ac:dyDescent="0.25">
      <c r="A9" s="28">
        <v>1.3</v>
      </c>
      <c r="B9" s="27"/>
      <c r="C9" s="28"/>
      <c r="D9" s="28"/>
      <c r="E9" s="28"/>
      <c r="F9" s="12">
        <f>D9*E9</f>
        <v>0</v>
      </c>
      <c r="G9" s="44"/>
      <c r="H9" s="12">
        <f t="shared" si="1"/>
        <v>0</v>
      </c>
      <c r="I9" s="29"/>
    </row>
    <row r="10" spans="1:23" ht="26.4" x14ac:dyDescent="0.25">
      <c r="A10" s="26">
        <v>2</v>
      </c>
      <c r="B10" s="25" t="s">
        <v>94</v>
      </c>
      <c r="C10" s="26"/>
      <c r="D10" s="26"/>
      <c r="E10" s="26"/>
      <c r="F10" s="13">
        <f>SUM(F11:F13)</f>
        <v>240</v>
      </c>
      <c r="G10" s="42">
        <f t="shared" ref="G10:H10" si="2">SUM(G11:G13)</f>
        <v>240</v>
      </c>
      <c r="H10" s="13">
        <f t="shared" si="2"/>
        <v>0</v>
      </c>
      <c r="I10" s="30"/>
      <c r="J10" s="47" t="s">
        <v>80</v>
      </c>
    </row>
    <row r="11" spans="1:23" ht="27.9" customHeight="1" x14ac:dyDescent="0.25">
      <c r="A11" s="50"/>
      <c r="B11" s="51" t="s">
        <v>16</v>
      </c>
      <c r="C11" s="39" t="s">
        <v>17</v>
      </c>
      <c r="D11" s="39">
        <v>3</v>
      </c>
      <c r="E11" s="39">
        <v>80</v>
      </c>
      <c r="F11" s="40">
        <f>D11*E11</f>
        <v>240</v>
      </c>
      <c r="G11" s="40">
        <v>240</v>
      </c>
      <c r="H11" s="40">
        <v>0</v>
      </c>
      <c r="I11" s="56" t="s">
        <v>18</v>
      </c>
      <c r="J11" s="47" t="s">
        <v>19</v>
      </c>
    </row>
    <row r="12" spans="1:23" ht="24.9" customHeight="1" x14ac:dyDescent="0.25">
      <c r="A12" s="28">
        <v>2.1</v>
      </c>
      <c r="B12" s="27"/>
      <c r="C12" s="28"/>
      <c r="D12" s="28"/>
      <c r="E12" s="28"/>
      <c r="F12" s="12">
        <f t="shared" ref="F12:F13" si="3">D12*E12</f>
        <v>0</v>
      </c>
      <c r="G12" s="44"/>
      <c r="H12" s="12">
        <f t="shared" ref="H12:H13" si="4">F12-G12</f>
        <v>0</v>
      </c>
      <c r="I12" s="29"/>
    </row>
    <row r="13" spans="1:23" ht="24.9" customHeight="1" x14ac:dyDescent="0.25">
      <c r="A13" s="28">
        <v>2.2000000000000002</v>
      </c>
      <c r="B13" s="27"/>
      <c r="C13" s="28"/>
      <c r="D13" s="28"/>
      <c r="E13" s="28"/>
      <c r="F13" s="12">
        <f t="shared" si="3"/>
        <v>0</v>
      </c>
      <c r="G13" s="44"/>
      <c r="H13" s="12">
        <f t="shared" si="4"/>
        <v>0</v>
      </c>
      <c r="I13" s="29"/>
    </row>
    <row r="14" spans="1:23" ht="26.4" x14ac:dyDescent="0.25">
      <c r="A14" s="26">
        <v>3</v>
      </c>
      <c r="B14" s="25" t="s">
        <v>95</v>
      </c>
      <c r="C14" s="26"/>
      <c r="D14" s="26"/>
      <c r="E14" s="26"/>
      <c r="F14" s="13"/>
      <c r="G14" s="42"/>
      <c r="H14" s="13"/>
      <c r="I14" s="30"/>
      <c r="J14" s="47" t="s">
        <v>81</v>
      </c>
    </row>
    <row r="15" spans="1:23" ht="39.6" x14ac:dyDescent="0.25">
      <c r="A15" s="50"/>
      <c r="B15" s="51" t="s">
        <v>20</v>
      </c>
      <c r="C15" s="39" t="s">
        <v>13</v>
      </c>
      <c r="D15" s="39">
        <v>12</v>
      </c>
      <c r="E15" s="39">
        <v>150</v>
      </c>
      <c r="F15" s="40">
        <f>D15*E15</f>
        <v>1800</v>
      </c>
      <c r="G15" s="40">
        <f>1800*0.3</f>
        <v>540</v>
      </c>
      <c r="H15" s="40">
        <f>F15-G15</f>
        <v>1260</v>
      </c>
      <c r="I15" s="56" t="s">
        <v>21</v>
      </c>
      <c r="J15" s="47" t="s">
        <v>22</v>
      </c>
    </row>
    <row r="16" spans="1:23" ht="25.2" customHeight="1" x14ac:dyDescent="0.25">
      <c r="A16" s="28">
        <v>3.1</v>
      </c>
      <c r="B16" s="51"/>
      <c r="C16" s="39"/>
      <c r="D16" s="39"/>
      <c r="E16" s="39"/>
      <c r="F16" s="40"/>
      <c r="G16" s="40"/>
      <c r="H16" s="40"/>
      <c r="I16" s="56"/>
    </row>
    <row r="17" spans="1:10" ht="24.9" customHeight="1" x14ac:dyDescent="0.25">
      <c r="A17" s="28">
        <v>3.2</v>
      </c>
      <c r="B17" s="27"/>
      <c r="C17" s="28"/>
      <c r="D17" s="28"/>
      <c r="E17" s="28"/>
      <c r="F17" s="12">
        <f>D17*E17</f>
        <v>0</v>
      </c>
      <c r="G17" s="44"/>
      <c r="H17" s="12"/>
      <c r="I17" s="29"/>
    </row>
    <row r="18" spans="1:10" ht="24.9" customHeight="1" x14ac:dyDescent="0.25">
      <c r="A18" s="26">
        <v>4</v>
      </c>
      <c r="B18" s="25" t="s">
        <v>23</v>
      </c>
      <c r="C18" s="26"/>
      <c r="D18" s="26"/>
      <c r="E18" s="26"/>
      <c r="F18" s="13">
        <f>SUM(F19:F21)</f>
        <v>150</v>
      </c>
      <c r="G18" s="42">
        <f t="shared" ref="G18:H18" si="5">SUM(G19:G21)</f>
        <v>100</v>
      </c>
      <c r="H18" s="13">
        <f t="shared" si="5"/>
        <v>50</v>
      </c>
      <c r="I18" s="57"/>
      <c r="J18" s="47" t="s">
        <v>83</v>
      </c>
    </row>
    <row r="19" spans="1:10" ht="24.9" customHeight="1" x14ac:dyDescent="0.25">
      <c r="A19" s="50"/>
      <c r="B19" s="51" t="s">
        <v>24</v>
      </c>
      <c r="C19" s="39" t="s">
        <v>25</v>
      </c>
      <c r="D19" s="39">
        <v>1</v>
      </c>
      <c r="E19" s="39">
        <v>150</v>
      </c>
      <c r="F19" s="40">
        <f>D19*E19</f>
        <v>150</v>
      </c>
      <c r="G19" s="40">
        <v>100</v>
      </c>
      <c r="H19" s="40">
        <f t="shared" ref="H19" si="6">F19-G19</f>
        <v>50</v>
      </c>
      <c r="I19" s="56" t="s">
        <v>97</v>
      </c>
      <c r="J19" s="47" t="s">
        <v>19</v>
      </c>
    </row>
    <row r="20" spans="1:10" ht="24.9" customHeight="1" x14ac:dyDescent="0.25">
      <c r="A20" s="28">
        <v>4.0999999999999996</v>
      </c>
      <c r="B20" s="27"/>
      <c r="C20" s="28"/>
      <c r="D20" s="28"/>
      <c r="E20" s="28"/>
      <c r="F20" s="12">
        <f>D20*E20</f>
        <v>0</v>
      </c>
      <c r="G20" s="44"/>
      <c r="H20" s="12">
        <f t="shared" ref="H20" si="7">F20-G20</f>
        <v>0</v>
      </c>
      <c r="I20" s="29"/>
    </row>
    <row r="21" spans="1:10" ht="24.9" customHeight="1" x14ac:dyDescent="0.25">
      <c r="A21" s="28">
        <v>4.2</v>
      </c>
      <c r="B21" s="27"/>
      <c r="C21" s="28"/>
      <c r="D21" s="28"/>
      <c r="E21" s="28"/>
      <c r="F21" s="12">
        <f>D21*E21</f>
        <v>0</v>
      </c>
      <c r="G21" s="44"/>
      <c r="H21" s="12">
        <f t="shared" ref="H21" si="8">F21-G21</f>
        <v>0</v>
      </c>
      <c r="I21" s="29"/>
    </row>
    <row r="22" spans="1:10" ht="24.9" customHeight="1" x14ac:dyDescent="0.25">
      <c r="A22" s="26">
        <v>5</v>
      </c>
      <c r="B22" s="25" t="s">
        <v>26</v>
      </c>
      <c r="C22" s="26"/>
      <c r="D22" s="26"/>
      <c r="E22" s="26"/>
      <c r="F22" s="13">
        <f>SUM(F23:F24)</f>
        <v>50</v>
      </c>
      <c r="G22" s="42">
        <f t="shared" ref="G22:H22" si="9">SUM(G23:G24)</f>
        <v>50</v>
      </c>
      <c r="H22" s="13">
        <f t="shared" si="9"/>
        <v>0</v>
      </c>
      <c r="I22" s="57"/>
      <c r="J22" s="47" t="s">
        <v>82</v>
      </c>
    </row>
    <row r="23" spans="1:10" ht="25.5" customHeight="1" x14ac:dyDescent="0.25">
      <c r="A23" s="50"/>
      <c r="B23" s="51" t="s">
        <v>27</v>
      </c>
      <c r="C23" s="39" t="s">
        <v>25</v>
      </c>
      <c r="D23" s="39">
        <v>1</v>
      </c>
      <c r="E23" s="39">
        <v>50</v>
      </c>
      <c r="F23" s="40">
        <f>D23*E23</f>
        <v>50</v>
      </c>
      <c r="G23" s="40">
        <v>50</v>
      </c>
      <c r="H23" s="40">
        <f t="shared" ref="H23" si="10">F23-G23</f>
        <v>0</v>
      </c>
      <c r="I23" s="56" t="s">
        <v>28</v>
      </c>
      <c r="J23" s="47" t="s">
        <v>19</v>
      </c>
    </row>
    <row r="24" spans="1:10" ht="24.9" customHeight="1" x14ac:dyDescent="0.25">
      <c r="A24" s="28">
        <v>5.0999999999999996</v>
      </c>
      <c r="B24" s="27"/>
      <c r="C24" s="28"/>
      <c r="D24" s="28"/>
      <c r="E24" s="28"/>
      <c r="F24" s="12">
        <f>D24*E24</f>
        <v>0</v>
      </c>
      <c r="G24" s="12"/>
      <c r="H24" s="12">
        <f t="shared" ref="H24" si="11">F24-G24</f>
        <v>0</v>
      </c>
      <c r="I24" s="29"/>
    </row>
    <row r="25" spans="1:10" ht="24.9" customHeight="1" x14ac:dyDescent="0.25">
      <c r="A25" s="26">
        <v>6</v>
      </c>
      <c r="B25" s="25" t="s">
        <v>29</v>
      </c>
      <c r="C25" s="26"/>
      <c r="D25" s="26"/>
      <c r="E25" s="26"/>
      <c r="F25" s="13">
        <f>SUM(F26:F28)</f>
        <v>120</v>
      </c>
      <c r="G25" s="42">
        <f t="shared" ref="G25:H25" si="12">SUM(G26:G28)</f>
        <v>120</v>
      </c>
      <c r="H25" s="13">
        <f t="shared" si="12"/>
        <v>0</v>
      </c>
      <c r="I25" s="30"/>
      <c r="J25" s="47" t="s">
        <v>84</v>
      </c>
    </row>
    <row r="26" spans="1:10" ht="24.9" customHeight="1" x14ac:dyDescent="0.25">
      <c r="A26" s="50"/>
      <c r="B26" s="51" t="s">
        <v>30</v>
      </c>
      <c r="C26" s="39" t="s">
        <v>13</v>
      </c>
      <c r="D26" s="39">
        <v>12</v>
      </c>
      <c r="E26" s="39">
        <v>10</v>
      </c>
      <c r="F26" s="40">
        <f>D26*E26</f>
        <v>120</v>
      </c>
      <c r="G26" s="40">
        <v>120</v>
      </c>
      <c r="H26" s="40">
        <f t="shared" ref="H26" si="13">F26-G26</f>
        <v>0</v>
      </c>
      <c r="I26" s="56" t="s">
        <v>31</v>
      </c>
      <c r="J26" s="47" t="s">
        <v>19</v>
      </c>
    </row>
    <row r="27" spans="1:10" ht="24.9" customHeight="1" x14ac:dyDescent="0.25">
      <c r="A27" s="28">
        <v>6.1</v>
      </c>
      <c r="B27" s="27"/>
      <c r="C27" s="28"/>
      <c r="D27" s="28"/>
      <c r="E27" s="28"/>
      <c r="F27" s="12">
        <f t="shared" ref="F27:F28" si="14">D27*E27</f>
        <v>0</v>
      </c>
      <c r="G27" s="44"/>
      <c r="H27" s="12">
        <f t="shared" ref="H27:H28" si="15">F27-G27</f>
        <v>0</v>
      </c>
      <c r="I27" s="29"/>
    </row>
    <row r="28" spans="1:10" ht="24.9" customHeight="1" x14ac:dyDescent="0.25">
      <c r="A28" s="28">
        <v>6.2</v>
      </c>
      <c r="B28" s="27"/>
      <c r="C28" s="28"/>
      <c r="D28" s="28"/>
      <c r="E28" s="28"/>
      <c r="F28" s="12">
        <f t="shared" si="14"/>
        <v>0</v>
      </c>
      <c r="G28" s="44"/>
      <c r="H28" s="12">
        <f t="shared" si="15"/>
        <v>0</v>
      </c>
      <c r="I28" s="29"/>
    </row>
    <row r="29" spans="1:10" ht="24.9" customHeight="1" x14ac:dyDescent="0.25">
      <c r="A29" s="26">
        <v>7</v>
      </c>
      <c r="B29" s="25" t="s">
        <v>96</v>
      </c>
      <c r="C29" s="26"/>
      <c r="D29" s="26"/>
      <c r="E29" s="26"/>
      <c r="F29" s="13">
        <f>SUM(F30:F32)</f>
        <v>500</v>
      </c>
      <c r="G29" s="42">
        <f t="shared" ref="G29:H29" si="16">SUM(G30:G32)</f>
        <v>500</v>
      </c>
      <c r="H29" s="13">
        <f t="shared" si="16"/>
        <v>0</v>
      </c>
      <c r="I29" s="30"/>
      <c r="J29" s="47" t="s">
        <v>85</v>
      </c>
    </row>
    <row r="30" spans="1:10" ht="24.9" customHeight="1" x14ac:dyDescent="0.25">
      <c r="A30" s="50"/>
      <c r="B30" s="51" t="s">
        <v>32</v>
      </c>
      <c r="C30" s="39" t="s">
        <v>33</v>
      </c>
      <c r="D30" s="39">
        <v>1</v>
      </c>
      <c r="E30" s="39">
        <v>500</v>
      </c>
      <c r="F30" s="40">
        <f>D30*E30</f>
        <v>500</v>
      </c>
      <c r="G30" s="43">
        <v>500</v>
      </c>
      <c r="H30" s="40">
        <f t="shared" ref="H30:H32" si="17">F30-G30</f>
        <v>0</v>
      </c>
      <c r="I30" s="56" t="s">
        <v>34</v>
      </c>
      <c r="J30" s="47" t="s">
        <v>19</v>
      </c>
    </row>
    <row r="31" spans="1:10" ht="24.9" customHeight="1" x14ac:dyDescent="0.25">
      <c r="A31" s="28">
        <v>7.1</v>
      </c>
      <c r="B31" s="27"/>
      <c r="C31" s="28"/>
      <c r="D31" s="28"/>
      <c r="E31" s="28"/>
      <c r="F31" s="12">
        <f t="shared" ref="F31:F32" si="18">D31*E31</f>
        <v>0</v>
      </c>
      <c r="G31" s="44"/>
      <c r="H31" s="12">
        <f t="shared" si="17"/>
        <v>0</v>
      </c>
      <c r="I31" s="29"/>
    </row>
    <row r="32" spans="1:10" ht="24.9" customHeight="1" x14ac:dyDescent="0.25">
      <c r="A32" s="28">
        <v>7.2</v>
      </c>
      <c r="B32" s="27"/>
      <c r="C32" s="28"/>
      <c r="D32" s="28"/>
      <c r="E32" s="28"/>
      <c r="F32" s="12">
        <f t="shared" si="18"/>
        <v>0</v>
      </c>
      <c r="G32" s="44"/>
      <c r="H32" s="12">
        <f t="shared" si="17"/>
        <v>0</v>
      </c>
      <c r="I32" s="31"/>
    </row>
    <row r="33" spans="1:10" ht="24.9" customHeight="1" x14ac:dyDescent="0.25">
      <c r="A33" s="26">
        <v>8</v>
      </c>
      <c r="B33" s="25" t="s">
        <v>35</v>
      </c>
      <c r="C33" s="26"/>
      <c r="D33" s="26"/>
      <c r="E33" s="26"/>
      <c r="F33" s="13">
        <f>SUM(F34:F36)</f>
        <v>800</v>
      </c>
      <c r="G33" s="42">
        <f t="shared" ref="G33:H33" si="19">SUM(G34:G36)</f>
        <v>0</v>
      </c>
      <c r="H33" s="13">
        <f t="shared" si="19"/>
        <v>800</v>
      </c>
      <c r="I33" s="30"/>
      <c r="J33" s="47" t="s">
        <v>86</v>
      </c>
    </row>
    <row r="34" spans="1:10" ht="24.9" customHeight="1" x14ac:dyDescent="0.25">
      <c r="A34" s="50"/>
      <c r="B34" s="51" t="s">
        <v>36</v>
      </c>
      <c r="C34" s="39" t="s">
        <v>25</v>
      </c>
      <c r="D34" s="39">
        <v>1</v>
      </c>
      <c r="E34" s="39">
        <v>800</v>
      </c>
      <c r="F34" s="40">
        <f>D34*E34</f>
        <v>800</v>
      </c>
      <c r="G34" s="43">
        <v>0</v>
      </c>
      <c r="H34" s="40">
        <f t="shared" ref="H34:H36" si="20">F34-G34</f>
        <v>800</v>
      </c>
      <c r="I34" s="56" t="s">
        <v>37</v>
      </c>
      <c r="J34" s="47" t="s">
        <v>19</v>
      </c>
    </row>
    <row r="35" spans="1:10" ht="24.9" customHeight="1" x14ac:dyDescent="0.25">
      <c r="A35" s="28">
        <v>8.1</v>
      </c>
      <c r="B35" s="27"/>
      <c r="C35" s="28"/>
      <c r="D35" s="28"/>
      <c r="E35" s="28"/>
      <c r="F35" s="12">
        <f>D35*E35</f>
        <v>0</v>
      </c>
      <c r="G35" s="44"/>
      <c r="H35" s="12">
        <f t="shared" si="20"/>
        <v>0</v>
      </c>
      <c r="I35" s="29"/>
    </row>
    <row r="36" spans="1:10" ht="24.9" customHeight="1" x14ac:dyDescent="0.25">
      <c r="A36" s="28">
        <v>8.1999999999999993</v>
      </c>
      <c r="B36" s="27"/>
      <c r="C36" s="28"/>
      <c r="D36" s="28"/>
      <c r="E36" s="28"/>
      <c r="F36" s="12">
        <f>D36*E36</f>
        <v>0</v>
      </c>
      <c r="G36" s="44"/>
      <c r="H36" s="12">
        <f t="shared" si="20"/>
        <v>0</v>
      </c>
      <c r="I36" s="29"/>
    </row>
    <row r="37" spans="1:10" ht="40.799999999999997" customHeight="1" x14ac:dyDescent="0.25">
      <c r="A37" s="26">
        <v>9</v>
      </c>
      <c r="B37" s="25" t="s">
        <v>38</v>
      </c>
      <c r="C37" s="26"/>
      <c r="D37" s="26"/>
      <c r="E37" s="26"/>
      <c r="F37" s="13">
        <f>SUM(F38:F46)</f>
        <v>350</v>
      </c>
      <c r="G37" s="42">
        <f t="shared" ref="G37:H37" si="21">SUM(G38:G46)</f>
        <v>350</v>
      </c>
      <c r="H37" s="13">
        <f t="shared" si="21"/>
        <v>0</v>
      </c>
      <c r="I37" s="30"/>
      <c r="J37" s="47" t="s">
        <v>88</v>
      </c>
    </row>
    <row r="38" spans="1:10" ht="13.2" x14ac:dyDescent="0.25">
      <c r="A38" s="50"/>
      <c r="B38" s="51" t="s">
        <v>39</v>
      </c>
      <c r="C38" s="39" t="s">
        <v>40</v>
      </c>
      <c r="D38" s="39">
        <v>1</v>
      </c>
      <c r="E38" s="39">
        <v>200</v>
      </c>
      <c r="F38" s="40">
        <f t="shared" ref="F38:F46" si="22">D38*E38</f>
        <v>200</v>
      </c>
      <c r="G38" s="40">
        <v>200</v>
      </c>
      <c r="H38" s="40">
        <f t="shared" ref="H38:H46" si="23">F38-G38</f>
        <v>0</v>
      </c>
      <c r="I38" s="56" t="s">
        <v>98</v>
      </c>
      <c r="J38" s="47" t="s">
        <v>19</v>
      </c>
    </row>
    <row r="39" spans="1:10" ht="24.9" customHeight="1" x14ac:dyDescent="0.25">
      <c r="A39" s="50"/>
      <c r="B39" s="51" t="s">
        <v>41</v>
      </c>
      <c r="C39" s="39" t="s">
        <v>42</v>
      </c>
      <c r="D39" s="39">
        <v>1</v>
      </c>
      <c r="E39" s="39">
        <v>10</v>
      </c>
      <c r="F39" s="40">
        <f t="shared" si="22"/>
        <v>10</v>
      </c>
      <c r="G39" s="40">
        <v>10</v>
      </c>
      <c r="H39" s="40">
        <f t="shared" si="23"/>
        <v>0</v>
      </c>
      <c r="I39" s="56" t="s">
        <v>99</v>
      </c>
      <c r="J39" s="47" t="s">
        <v>19</v>
      </c>
    </row>
    <row r="40" spans="1:10" ht="24.9" customHeight="1" x14ac:dyDescent="0.25">
      <c r="A40" s="50"/>
      <c r="B40" s="51" t="s">
        <v>43</v>
      </c>
      <c r="C40" s="39" t="s">
        <v>44</v>
      </c>
      <c r="D40" s="39">
        <f>2*1</f>
        <v>2</v>
      </c>
      <c r="E40" s="39">
        <v>25</v>
      </c>
      <c r="F40" s="40">
        <f t="shared" si="22"/>
        <v>50</v>
      </c>
      <c r="G40" s="40">
        <v>50</v>
      </c>
      <c r="H40" s="40">
        <f t="shared" si="23"/>
        <v>0</v>
      </c>
      <c r="I40" s="56" t="s">
        <v>100</v>
      </c>
      <c r="J40" s="47" t="s">
        <v>19</v>
      </c>
    </row>
    <row r="41" spans="1:10" ht="24.9" customHeight="1" x14ac:dyDescent="0.25">
      <c r="A41" s="50"/>
      <c r="B41" s="51" t="s">
        <v>45</v>
      </c>
      <c r="C41" s="39" t="s">
        <v>46</v>
      </c>
      <c r="D41" s="39">
        <f>3*1</f>
        <v>3</v>
      </c>
      <c r="E41" s="39">
        <v>30</v>
      </c>
      <c r="F41" s="40">
        <f t="shared" si="22"/>
        <v>90</v>
      </c>
      <c r="G41" s="40">
        <v>90</v>
      </c>
      <c r="H41" s="40">
        <f t="shared" si="23"/>
        <v>0</v>
      </c>
      <c r="I41" s="56" t="s">
        <v>101</v>
      </c>
      <c r="J41" s="47" t="s">
        <v>19</v>
      </c>
    </row>
    <row r="42" spans="1:10" ht="24.9" customHeight="1" x14ac:dyDescent="0.25">
      <c r="A42" s="28">
        <v>9.1</v>
      </c>
      <c r="B42" s="27"/>
      <c r="C42" s="28"/>
      <c r="D42" s="28"/>
      <c r="E42" s="28"/>
      <c r="F42" s="12">
        <f t="shared" si="22"/>
        <v>0</v>
      </c>
      <c r="G42" s="44"/>
      <c r="H42" s="12">
        <f t="shared" si="23"/>
        <v>0</v>
      </c>
      <c r="I42" s="29"/>
    </row>
    <row r="43" spans="1:10" ht="24.9" customHeight="1" x14ac:dyDescent="0.25">
      <c r="A43" s="28">
        <v>9.1999999999999993</v>
      </c>
      <c r="B43" s="27"/>
      <c r="C43" s="28"/>
      <c r="D43" s="28"/>
      <c r="E43" s="28"/>
      <c r="F43" s="12">
        <f t="shared" si="22"/>
        <v>0</v>
      </c>
      <c r="G43" s="44"/>
      <c r="H43" s="12">
        <f t="shared" si="23"/>
        <v>0</v>
      </c>
      <c r="I43" s="29"/>
    </row>
    <row r="44" spans="1:10" ht="24.9" customHeight="1" x14ac:dyDescent="0.25">
      <c r="A44" s="28">
        <v>9.3000000000000007</v>
      </c>
      <c r="B44" s="27"/>
      <c r="C44" s="28"/>
      <c r="D44" s="28"/>
      <c r="E44" s="28"/>
      <c r="F44" s="12">
        <f t="shared" si="22"/>
        <v>0</v>
      </c>
      <c r="G44" s="44"/>
      <c r="H44" s="12">
        <f t="shared" si="23"/>
        <v>0</v>
      </c>
      <c r="I44" s="29"/>
    </row>
    <row r="45" spans="1:10" ht="24.9" customHeight="1" x14ac:dyDescent="0.25">
      <c r="A45" s="28">
        <v>9.4</v>
      </c>
      <c r="B45" s="27"/>
      <c r="C45" s="28"/>
      <c r="D45" s="28"/>
      <c r="E45" s="28"/>
      <c r="F45" s="12">
        <f t="shared" si="22"/>
        <v>0</v>
      </c>
      <c r="G45" s="44"/>
      <c r="H45" s="12">
        <f t="shared" si="23"/>
        <v>0</v>
      </c>
      <c r="I45" s="29"/>
    </row>
    <row r="46" spans="1:10" ht="24.9" customHeight="1" x14ac:dyDescent="0.25">
      <c r="A46" s="28"/>
      <c r="B46" s="27"/>
      <c r="C46" s="28"/>
      <c r="D46" s="28"/>
      <c r="E46" s="28"/>
      <c r="F46" s="12">
        <f t="shared" si="22"/>
        <v>0</v>
      </c>
      <c r="G46" s="44"/>
      <c r="H46" s="12">
        <f t="shared" si="23"/>
        <v>0</v>
      </c>
      <c r="I46" s="29"/>
    </row>
    <row r="47" spans="1:10" ht="24.9" customHeight="1" x14ac:dyDescent="0.25">
      <c r="A47" s="26">
        <v>10</v>
      </c>
      <c r="B47" s="25" t="s">
        <v>47</v>
      </c>
      <c r="C47" s="26"/>
      <c r="D47" s="26"/>
      <c r="E47" s="26"/>
      <c r="F47" s="13">
        <f>SUM(F48:F50)</f>
        <v>1000</v>
      </c>
      <c r="G47" s="42">
        <f>SUM(G48:G50)</f>
        <v>1000</v>
      </c>
      <c r="H47" s="13">
        <f>SUM(H48:H50)</f>
        <v>0</v>
      </c>
      <c r="I47" s="30"/>
      <c r="J47" s="47" t="s">
        <v>87</v>
      </c>
    </row>
    <row r="48" spans="1:10" ht="24.9" customHeight="1" x14ac:dyDescent="0.25">
      <c r="A48" s="50"/>
      <c r="B48" s="51" t="s">
        <v>48</v>
      </c>
      <c r="C48" s="39" t="s">
        <v>49</v>
      </c>
      <c r="D48" s="39">
        <v>1</v>
      </c>
      <c r="E48" s="39">
        <v>1000</v>
      </c>
      <c r="F48" s="40">
        <f t="shared" ref="F48" si="24">D48*E48</f>
        <v>1000</v>
      </c>
      <c r="G48" s="40">
        <v>1000</v>
      </c>
      <c r="H48" s="40">
        <f t="shared" ref="H48:H50" si="25">F48-G48</f>
        <v>0</v>
      </c>
      <c r="I48" s="56" t="s">
        <v>102</v>
      </c>
      <c r="J48" s="47" t="s">
        <v>19</v>
      </c>
    </row>
    <row r="49" spans="1:10" ht="24.9" customHeight="1" x14ac:dyDescent="0.25">
      <c r="A49" s="28">
        <v>10.1</v>
      </c>
      <c r="B49" s="27"/>
      <c r="C49" s="28"/>
      <c r="D49" s="28"/>
      <c r="E49" s="28"/>
      <c r="F49" s="12">
        <f>D49*E49</f>
        <v>0</v>
      </c>
      <c r="G49" s="44"/>
      <c r="H49" s="12">
        <f t="shared" si="25"/>
        <v>0</v>
      </c>
      <c r="I49" s="27"/>
    </row>
    <row r="50" spans="1:10" ht="24.9" customHeight="1" x14ac:dyDescent="0.25">
      <c r="A50" s="28">
        <v>10.199999999999999</v>
      </c>
      <c r="B50" s="27"/>
      <c r="C50" s="28"/>
      <c r="D50" s="28"/>
      <c r="E50" s="28"/>
      <c r="F50" s="12">
        <f>D50*E50</f>
        <v>0</v>
      </c>
      <c r="G50" s="44"/>
      <c r="H50" s="12">
        <f t="shared" si="25"/>
        <v>0</v>
      </c>
      <c r="I50" s="27"/>
    </row>
    <row r="51" spans="1:10" ht="24.9" customHeight="1" x14ac:dyDescent="0.25">
      <c r="A51" s="26">
        <v>11</v>
      </c>
      <c r="B51" s="25" t="s">
        <v>50</v>
      </c>
      <c r="C51" s="26"/>
      <c r="D51" s="26"/>
      <c r="E51" s="26"/>
      <c r="F51" s="13">
        <f>SUM(F52:F53)</f>
        <v>50</v>
      </c>
      <c r="G51" s="42">
        <f t="shared" ref="G51:H51" si="26">SUM(G52:G53)</f>
        <v>50</v>
      </c>
      <c r="H51" s="13">
        <f t="shared" si="26"/>
        <v>0</v>
      </c>
      <c r="I51" s="30"/>
    </row>
    <row r="52" spans="1:10" ht="24.9" customHeight="1" x14ac:dyDescent="0.25">
      <c r="A52" s="50"/>
      <c r="B52" s="51" t="s">
        <v>50</v>
      </c>
      <c r="C52" s="39" t="s">
        <v>49</v>
      </c>
      <c r="D52" s="39">
        <v>1</v>
      </c>
      <c r="E52" s="39">
        <v>50</v>
      </c>
      <c r="F52" s="40">
        <f t="shared" ref="F52" si="27">D52*E52</f>
        <v>50</v>
      </c>
      <c r="G52" s="40">
        <v>50</v>
      </c>
      <c r="H52" s="40">
        <f t="shared" ref="H52" si="28">F52-G52</f>
        <v>0</v>
      </c>
      <c r="I52" s="56" t="s">
        <v>89</v>
      </c>
      <c r="J52" s="47" t="s">
        <v>19</v>
      </c>
    </row>
    <row r="53" spans="1:10" ht="24.9" customHeight="1" x14ac:dyDescent="0.25">
      <c r="A53" s="28">
        <v>11.1</v>
      </c>
      <c r="B53" s="27"/>
      <c r="C53" s="28"/>
      <c r="D53" s="28"/>
      <c r="E53" s="28"/>
      <c r="F53" s="12"/>
      <c r="G53" s="44"/>
      <c r="H53" s="12"/>
      <c r="I53" s="27"/>
    </row>
    <row r="54" spans="1:10" ht="24.9" customHeight="1" x14ac:dyDescent="0.25">
      <c r="A54" s="26"/>
      <c r="B54" s="25" t="s">
        <v>51</v>
      </c>
      <c r="C54" s="26"/>
      <c r="D54" s="26"/>
      <c r="E54" s="26"/>
      <c r="F54" s="13">
        <f>SUM(F5,F10,F18,F22,F25,F29,F33,F37,F47,F51)</f>
        <v>5060</v>
      </c>
      <c r="G54" s="42">
        <f>SUM(G5,G10,G18,G22,G25,G29,G33,G37,G47,G51)</f>
        <v>3310</v>
      </c>
      <c r="H54" s="13">
        <f>SUM(H5,H10,H18,H22,H25,H29,H33,H37,H47,H51)</f>
        <v>1750</v>
      </c>
      <c r="I54" s="32"/>
    </row>
    <row r="55" spans="1:10" ht="107.4" customHeight="1" x14ac:dyDescent="0.25">
      <c r="A55" s="34">
        <v>12</v>
      </c>
      <c r="B55" s="33" t="s">
        <v>52</v>
      </c>
      <c r="C55" s="34"/>
      <c r="D55" s="34"/>
      <c r="E55" s="34"/>
      <c r="F55" s="35">
        <f>F54*10%</f>
        <v>506</v>
      </c>
      <c r="G55" s="45">
        <v>416</v>
      </c>
      <c r="H55" s="35">
        <f t="shared" ref="H55:H58" si="29">F55-G55</f>
        <v>90</v>
      </c>
      <c r="I55" s="56" t="s">
        <v>53</v>
      </c>
      <c r="J55" s="47" t="s">
        <v>54</v>
      </c>
    </row>
    <row r="56" spans="1:10" ht="39.6" x14ac:dyDescent="0.25">
      <c r="A56" s="26">
        <v>13</v>
      </c>
      <c r="B56" s="25" t="s">
        <v>55</v>
      </c>
      <c r="C56" s="26"/>
      <c r="D56" s="26"/>
      <c r="E56" s="26"/>
      <c r="F56" s="13">
        <f>SUM(F57:F58)</f>
        <v>0</v>
      </c>
      <c r="G56" s="42">
        <f t="shared" ref="G56:H56" si="30">SUM(G57:G58)</f>
        <v>0</v>
      </c>
      <c r="H56" s="13">
        <f t="shared" si="30"/>
        <v>0</v>
      </c>
      <c r="I56" s="30"/>
      <c r="J56" s="47" t="s">
        <v>92</v>
      </c>
    </row>
    <row r="57" spans="1:10" ht="24.9" customHeight="1" x14ac:dyDescent="0.25">
      <c r="A57" s="28">
        <v>13.1</v>
      </c>
      <c r="B57" s="27"/>
      <c r="C57" s="28"/>
      <c r="D57" s="28"/>
      <c r="E57" s="28"/>
      <c r="F57" s="12">
        <f>D57*E57</f>
        <v>0</v>
      </c>
      <c r="G57" s="44"/>
      <c r="H57" s="35">
        <f t="shared" si="29"/>
        <v>0</v>
      </c>
      <c r="I57" s="27"/>
    </row>
    <row r="58" spans="1:10" ht="24.9" customHeight="1" x14ac:dyDescent="0.25">
      <c r="A58" s="28"/>
      <c r="B58" s="27"/>
      <c r="C58" s="28"/>
      <c r="D58" s="28"/>
      <c r="E58" s="28"/>
      <c r="F58" s="12">
        <f t="shared" ref="F58" si="31">D58*E58</f>
        <v>0</v>
      </c>
      <c r="G58" s="44"/>
      <c r="H58" s="35">
        <f t="shared" si="29"/>
        <v>0</v>
      </c>
      <c r="I58" s="27"/>
    </row>
    <row r="59" spans="1:10" ht="24.9" customHeight="1" x14ac:dyDescent="0.25">
      <c r="A59" s="23"/>
      <c r="B59" s="36" t="s">
        <v>56</v>
      </c>
      <c r="C59" s="23"/>
      <c r="D59" s="23"/>
      <c r="E59" s="23"/>
      <c r="F59" s="24">
        <f>SUM(F54,F55,F56)</f>
        <v>5566</v>
      </c>
      <c r="G59" s="41">
        <f t="shared" ref="G59:H59" si="32">SUM(G54,G55,G56)</f>
        <v>3726</v>
      </c>
      <c r="H59" s="24">
        <f t="shared" si="32"/>
        <v>1840</v>
      </c>
      <c r="I59" s="37"/>
    </row>
    <row r="61" spans="1:10" ht="24.9" customHeight="1" x14ac:dyDescent="0.25">
      <c r="A61" s="52"/>
      <c r="B61" s="10"/>
      <c r="C61" s="14"/>
      <c r="D61" s="14"/>
      <c r="E61" s="14"/>
    </row>
    <row r="62" spans="1:10" ht="24.9" customHeight="1" x14ac:dyDescent="0.25">
      <c r="I62" s="10"/>
    </row>
    <row r="63" spans="1:10" ht="24.9" customHeight="1" x14ac:dyDescent="0.25">
      <c r="A63" s="52"/>
      <c r="B63" s="10"/>
      <c r="C63" s="14"/>
      <c r="D63" s="14"/>
      <c r="E63" s="14"/>
    </row>
    <row r="64" spans="1:10" ht="24.9" customHeight="1" x14ac:dyDescent="0.25">
      <c r="A64" s="52"/>
      <c r="B64" s="10"/>
      <c r="C64" s="14"/>
      <c r="D64" s="14"/>
      <c r="E64" s="14"/>
    </row>
    <row r="66" spans="1:5" ht="24.9" customHeight="1" x14ac:dyDescent="0.3">
      <c r="A66" s="54"/>
      <c r="B66" s="18"/>
      <c r="C66" s="19"/>
      <c r="D66" s="19"/>
      <c r="E66" s="19"/>
    </row>
  </sheetData>
  <sheetProtection insertRows="0"/>
  <mergeCells count="3">
    <mergeCell ref="B1:I1"/>
    <mergeCell ref="C2:I2"/>
    <mergeCell ref="C3:I3"/>
  </mergeCells>
  <phoneticPr fontId="0" type="noConversion"/>
  <pageMargins left="0.74803149606299213" right="0.74803149606299213" top="0.98425196850393704" bottom="0.98425196850393704" header="0.51181102362204722" footer="0.51181102362204722"/>
  <pageSetup paperSize="9" scale="69" fitToHeight="2" orientation="landscape" r:id="rId1"/>
  <headerFooter alignWithMargins="0">
    <oddHeader>&amp;L&amp;G&amp;R&amp;"Arial,Bold"SOS Threatened Species Grant Application
Second Call for Proposals - Spring 2012</oddHeader>
    <oddFooter>&amp;R&amp;P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workbookViewId="0">
      <selection activeCell="C29" sqref="C29"/>
    </sheetView>
  </sheetViews>
  <sheetFormatPr defaultColWidth="9.109375" defaultRowHeight="13.2" x14ac:dyDescent="0.25"/>
  <cols>
    <col min="1" max="1" width="30.44140625" style="5" bestFit="1" customWidth="1"/>
    <col min="2" max="3" width="9.109375" style="9"/>
    <col min="4" max="16384" width="9.109375" style="5"/>
  </cols>
  <sheetData>
    <row r="1" spans="1:4" s="2" customFormat="1" ht="13.8" thickBot="1" x14ac:dyDescent="0.3">
      <c r="A1" s="4" t="s">
        <v>57</v>
      </c>
      <c r="B1" s="6" t="s">
        <v>58</v>
      </c>
      <c r="C1" s="6"/>
      <c r="D1" s="1"/>
    </row>
    <row r="2" spans="1:4" s="2" customFormat="1" ht="13.8" thickTop="1" x14ac:dyDescent="0.25">
      <c r="A2" s="3" t="s">
        <v>59</v>
      </c>
      <c r="B2" s="7" t="s">
        <v>60</v>
      </c>
      <c r="C2" s="7" t="s">
        <v>61</v>
      </c>
    </row>
    <row r="3" spans="1:4" s="2" customFormat="1" x14ac:dyDescent="0.25">
      <c r="A3" s="3" t="s">
        <v>62</v>
      </c>
      <c r="B3" s="7">
        <v>12872.8</v>
      </c>
      <c r="C3" s="7">
        <f>B3/9*12</f>
        <v>17163.733333333334</v>
      </c>
    </row>
    <row r="4" spans="1:4" s="2" customFormat="1" x14ac:dyDescent="0.25">
      <c r="A4" s="3" t="s">
        <v>63</v>
      </c>
      <c r="B4" s="7">
        <v>15690.14</v>
      </c>
      <c r="C4" s="7">
        <f t="shared" ref="C4:C18" si="0">B4/9*12</f>
        <v>20920.186666666665</v>
      </c>
    </row>
    <row r="5" spans="1:4" s="2" customFormat="1" x14ac:dyDescent="0.25">
      <c r="A5" s="3" t="s">
        <v>64</v>
      </c>
      <c r="B5" s="7">
        <f>4254.9+3390</f>
        <v>7644.9</v>
      </c>
      <c r="C5" s="7">
        <f t="shared" si="0"/>
        <v>10193.199999999999</v>
      </c>
    </row>
    <row r="6" spans="1:4" s="2" customFormat="1" x14ac:dyDescent="0.25">
      <c r="A6" s="3" t="s">
        <v>65</v>
      </c>
      <c r="B6" s="7">
        <v>6261.57</v>
      </c>
      <c r="C6" s="7">
        <f t="shared" si="0"/>
        <v>8348.76</v>
      </c>
    </row>
    <row r="7" spans="1:4" s="2" customFormat="1" x14ac:dyDescent="0.25">
      <c r="A7" s="3" t="s">
        <v>66</v>
      </c>
      <c r="B7" s="7">
        <f>1177.13+8454.49+1808.07+3256.7</f>
        <v>14696.39</v>
      </c>
      <c r="C7" s="7">
        <f t="shared" si="0"/>
        <v>19595.186666666668</v>
      </c>
    </row>
    <row r="8" spans="1:4" s="2" customFormat="1" x14ac:dyDescent="0.25">
      <c r="A8" s="3" t="s">
        <v>67</v>
      </c>
      <c r="B8" s="7">
        <f>2130.43+652.17+3454</f>
        <v>6236.6</v>
      </c>
      <c r="C8" s="7">
        <f t="shared" si="0"/>
        <v>8315.4666666666672</v>
      </c>
    </row>
    <row r="9" spans="1:4" s="2" customFormat="1" x14ac:dyDescent="0.25">
      <c r="A9" s="3" t="s">
        <v>68</v>
      </c>
      <c r="B9" s="7">
        <v>5242.4799999999996</v>
      </c>
      <c r="C9" s="7">
        <f t="shared" si="0"/>
        <v>6989.9733333333334</v>
      </c>
    </row>
    <row r="10" spans="1:4" s="2" customFormat="1" x14ac:dyDescent="0.25">
      <c r="A10" s="3" t="s">
        <v>69</v>
      </c>
      <c r="B10" s="7">
        <f>10387.6+4483</f>
        <v>14870.6</v>
      </c>
      <c r="C10" s="7">
        <f t="shared" si="0"/>
        <v>19827.466666666667</v>
      </c>
    </row>
    <row r="11" spans="1:4" s="2" customFormat="1" x14ac:dyDescent="0.25">
      <c r="A11" s="3" t="s">
        <v>70</v>
      </c>
      <c r="B11" s="7">
        <v>9045</v>
      </c>
      <c r="C11" s="7">
        <f t="shared" si="0"/>
        <v>12060</v>
      </c>
    </row>
    <row r="12" spans="1:4" s="2" customFormat="1" x14ac:dyDescent="0.25">
      <c r="A12" s="3" t="s">
        <v>71</v>
      </c>
      <c r="B12" s="7">
        <v>1150</v>
      </c>
      <c r="C12" s="7">
        <f t="shared" si="0"/>
        <v>1533.3333333333333</v>
      </c>
    </row>
    <row r="13" spans="1:4" s="2" customFormat="1" x14ac:dyDescent="0.25">
      <c r="A13" s="3" t="s">
        <v>72</v>
      </c>
      <c r="B13" s="7">
        <v>2856.02</v>
      </c>
      <c r="C13" s="7">
        <f t="shared" si="0"/>
        <v>3808.0266666666666</v>
      </c>
    </row>
    <row r="14" spans="1:4" s="2" customFormat="1" x14ac:dyDescent="0.25">
      <c r="A14" s="3" t="s">
        <v>73</v>
      </c>
      <c r="B14" s="7">
        <f>35952.74+2957.68</f>
        <v>38910.42</v>
      </c>
      <c r="C14" s="7">
        <f t="shared" si="0"/>
        <v>51880.56</v>
      </c>
    </row>
    <row r="15" spans="1:4" s="2" customFormat="1" x14ac:dyDescent="0.25">
      <c r="A15" s="3" t="s">
        <v>74</v>
      </c>
      <c r="B15" s="7">
        <v>16235.31</v>
      </c>
      <c r="C15" s="7">
        <f t="shared" si="0"/>
        <v>21647.079999999998</v>
      </c>
    </row>
    <row r="16" spans="1:4" s="2" customFormat="1" x14ac:dyDescent="0.25">
      <c r="A16" s="3" t="s">
        <v>75</v>
      </c>
      <c r="B16" s="7">
        <v>25000</v>
      </c>
      <c r="C16" s="7">
        <f t="shared" si="0"/>
        <v>33333.333333333336</v>
      </c>
    </row>
    <row r="17" spans="1:3" s="2" customFormat="1" x14ac:dyDescent="0.25">
      <c r="A17" s="3" t="s">
        <v>76</v>
      </c>
      <c r="B17" s="7">
        <v>43757.01</v>
      </c>
      <c r="C17" s="7">
        <f t="shared" si="0"/>
        <v>58342.680000000008</v>
      </c>
    </row>
    <row r="18" spans="1:3" s="2" customFormat="1" x14ac:dyDescent="0.25">
      <c r="A18" s="3" t="s">
        <v>77</v>
      </c>
      <c r="B18" s="7">
        <v>3281.57</v>
      </c>
      <c r="C18" s="7">
        <f t="shared" si="0"/>
        <v>4375.4266666666672</v>
      </c>
    </row>
    <row r="19" spans="1:3" ht="13.8" x14ac:dyDescent="0.3">
      <c r="A19" s="3" t="s">
        <v>78</v>
      </c>
      <c r="B19" s="8"/>
      <c r="C19" s="7">
        <f>SUM(C3:C18)</f>
        <v>298334.41333333333</v>
      </c>
    </row>
    <row r="20" spans="1:3" x14ac:dyDescent="0.25">
      <c r="A20" s="2"/>
      <c r="B20" s="7"/>
      <c r="C20" s="7"/>
    </row>
  </sheetData>
  <phoneticPr fontId="0" type="noConversion"/>
  <pageMargins left="0.75" right="0.75" top="1" bottom="1" header="0.5" footer="0.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C4094F59AF5B43B1E56A76D8F64123" ma:contentTypeVersion="14" ma:contentTypeDescription="Create a new document." ma:contentTypeScope="" ma:versionID="aed123ebd1922cca16a2c8a2abe469a2">
  <xsd:schema xmlns:xsd="http://www.w3.org/2001/XMLSchema" xmlns:xs="http://www.w3.org/2001/XMLSchema" xmlns:p="http://schemas.microsoft.com/office/2006/metadata/properties" xmlns:ns3="8f26eb67-1a50-4466-8c04-fac7c6a6d1bb" xmlns:ns4="38bb6c8c-9bc3-4c5e-b2b7-64c7d61663ca" targetNamespace="http://schemas.microsoft.com/office/2006/metadata/properties" ma:root="true" ma:fieldsID="225c677be19d013a47185fe8ada7b727" ns3:_="" ns4:_="">
    <xsd:import namespace="8f26eb67-1a50-4466-8c04-fac7c6a6d1bb"/>
    <xsd:import namespace="38bb6c8c-9bc3-4c5e-b2b7-64c7d61663ca"/>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DateTaken" minOccurs="0"/>
                <xsd:element ref="ns4:MediaServiceOCR"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26eb67-1a50-4466-8c04-fac7c6a6d1b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bb6c8c-9bc3-4c5e-b2b7-64c7d61663c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6FEBF1-4E31-49E6-865E-A7B8E100CC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26eb67-1a50-4466-8c04-fac7c6a6d1bb"/>
    <ds:schemaRef ds:uri="38bb6c8c-9bc3-4c5e-b2b7-64c7d61663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FD544B-79BB-447C-8AAA-086562260D3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F136AD5-EB7F-4022-B16C-706A4A62C2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Budget_ENG</vt:lpstr>
      <vt:lpstr>current admin costs</vt:lpstr>
      <vt:lpstr>Budget_ENG!Print_Area</vt:lpstr>
    </vt:vector>
  </TitlesOfParts>
  <Manager/>
  <Company>Save the Rhino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CEPF SG Budget_template English</dc:title>
  <dc:subject/>
  <dc:creator>Alex McW</dc:creator>
  <cp:keywords/>
  <dc:description/>
  <cp:lastModifiedBy>MCWILLIAM Alex</cp:lastModifiedBy>
  <cp:revision/>
  <dcterms:created xsi:type="dcterms:W3CDTF">2011-08-04T14:54:21Z</dcterms:created>
  <dcterms:modified xsi:type="dcterms:W3CDTF">2026-01-21T04:17:05Z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0x01010080C4094F59AF5B43B1E56A76D8F64123</vt:lpwstr>
  </property>
</Properties>
</file>